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<sst xmlns="http://schemas.openxmlformats.org/spreadsheetml/2006/main" count="935" uniqueCount="664">
  <si>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</si>
  <si>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</si>
  <si>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</si>
  <si>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</si>
  <si>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</si>
  <si>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</si>
  <si>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</si>
  <si>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</si>
  <si>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</si>
  <si>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</si>
  <si>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</si>
  <si>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</si>
  <si>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</si>
  <si>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</si>
  <si>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</si>
  <si>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</si>
  <si>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</si>
  <si>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</si>
  <si>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</si>
  <si>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</si>
  <si>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</si>
  <si>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</si>
  <si>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</si>
  <si>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</si>
  <si>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</si>
  <si>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</si>
  <si>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</si>
  <si>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</si>
  <si>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</si>
  <si>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</si>
  <si>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</si>
  <si>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</si>
  <si>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</si>
  <si>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</si>
  <si>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</si>
  <si>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</si>
  <si>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</si>
  <si>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</si>
  <si>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</si>
  <si>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</si>
  <si>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</si>
  <si>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</si>
  <si>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</si>
  <si>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</si>
  <si>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</si>
  <si>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</si>
  <si>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</si>
  <si>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</si>
  <si>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</si>
  <si>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</si>
  <si>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</si>
  <si>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</si>
  <si>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</si>
  <si>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</si>
  <si>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</si>
  <si>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</si>
  <si>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</si>
  <si>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</si>
  <si>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</si>
  <si>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</si>
  <si>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</si>
  <si>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</si>
  <si>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</si>
  <si>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</si>
  <si>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</si>
  <si>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</si>
  <si>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</si>
  <si>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</si>
  <si>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</si>
  <si>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</si>
  <si>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</si>
  <si>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</si>
  <si>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</si>
  <si>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</si>
  <si>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</si>
  <si>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</si>
  <si>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</si>
  <si>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</si>
  <si>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</si>
  <si>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</si>
  <si>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</si>
  <si>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</si>
  <si>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</si>
  <si>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</si>
  <si>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</si>
  <si>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</si>
  <si>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</si>
  <si>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</si>
  <si>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</si>
  <si>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</si>
  <si>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</si>
  <si>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</si>
  <si>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</si>
  <si>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</si>
  <si>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</si>
  <si>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</si>
  <si>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</si>
  <si>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</si>
  <si>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</si>
  <si>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</si>
  <si>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</si>
  <si>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</si>
  <si>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</si>
  <si>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</si>
  <si>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</si>
  <si>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</si>
  <si>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</si>
  <si>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</si>
  <si>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</si>
  <si>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</si>
  <si>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</si>
  <si>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</si>
  <si>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</si>
  <si>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</si>
  <si>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</si>
  <si>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</si>
  <si>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</si>
  <si>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</si>
  <si>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</si>
  <si>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</si>
  <si>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</si>
  <si>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</si>
  <si>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</si>
  <si>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</si>
  <si>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</si>
  <si>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</si>
  <si>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</si>
  <si>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</si>
  <si>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</si>
  <si>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</si>
  <si>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</si>
  <si>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</si>
  <si>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</si>
  <si>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</si>
  <si>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</si>
  <si>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</si>
  <si>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</si>
  <si>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</si>
  <si>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</si>
  <si>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</si>
  <si>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</si>
  <si>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</si>
  <si>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</si>
  <si>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</si>
  <si>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</si>
  <si>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</si>
  <si>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</si>
  <si>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</si>
  <si>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</si>
  <si>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</si>
  <si>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</si>
  <si>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</si>
  <si>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</si>
  <si>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</si>
  <si>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</si>
  <si>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</si>
  <si>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</si>
  <si>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</si>
  <si>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</si>
  <si>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</si>
  <si>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</si>
  <si>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</si>
  <si>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</si>
  <si>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</si>
  <si>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</si>
  <si>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</si>
  <si>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</si>
  <si>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</si>
  <si>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</si>
  <si>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</si>
  <si>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</si>
  <si>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</si>
  <si>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</si>
  <si>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</si>
  <si>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</si>
  <si>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</si>
  <si>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</si>
  <si>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</si>
  <si>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</si>
  <si>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</si>
  <si>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</si>
  <si>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</si>
  <si>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</si>
  <si>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</si>
  <si>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</si>
  <si>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</si>
  <si>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</si>
  <si>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</si>
  <si>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</si>
  <si>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</si>
  <si>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</si>
  <si>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</si>
  <si>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</si>
  <si>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</si>
  <si>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</si>
  <si>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</si>
  <si>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</si>
  <si>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</si>
  <si>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</si>
  <si>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</si>
  <si>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</si>
  <si>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</si>
  <si>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</si>
  <si>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</si>
  <si>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</si>
  <si>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</si>
  <si>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</si>
  <si>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</si>
  <si>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</si>
  <si>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</si>
  <si>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</si>
  <si>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</si>
  <si>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</si>
  <si>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</si>
  <si>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</si>
  <si>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</si>
  <si>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</si>
  <si>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</si>
  <si>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</si>
  <si>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</si>
  <si>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</si>
  <si>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</si>
  <si>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</si>
  <si>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</si>
  <si>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</si>
  <si>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</si>
  <si>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</si>
  <si>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</si>
  <si>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</si>
  <si>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</si>
  <si>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</si>
  <si>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</si>
  <si>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</si>
  <si>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</si>
  <si>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</si>
  <si>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</si>
  <si>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</si>
  <si>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</si>
  <si>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</si>
  <si>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</si>
  <si>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</si>
  <si>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</si>
  <si>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</si>
  <si>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</si>
  <si>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</si>
  <si>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</si>
  <si>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</si>
  <si>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</si>
  <si>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</si>
  <si>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</si>
  <si>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</si>
  <si>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</si>
  <si>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</si>
  <si>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</si>
  <si>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</si>
  <si>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</si>
  <si>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</si>
  <si>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</si>
  <si>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</si>
  <si>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</si>
  <si>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</si>
  <si>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</si>
  <si>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</si>
  <si>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</si>
  <si>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</si>
  <si>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</si>
  <si>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</si>
  <si>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</si>
  <si>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</si>
  <si>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</si>
  <si>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</si>
  <si>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</si>
  <si>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</si>
  <si>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</si>
  <si>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</si>
  <si>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</si>
  <si>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</si>
  <si>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</si>
  <si>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</si>
  <si>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</si>
  <si>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</si>
  <si>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</si>
  <si>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</si>
  <si>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</si>
  <si>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</si>
  <si>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</si>
  <si>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</si>
  <si>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</si>
  <si>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</si>
  <si>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</si>
  <si>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</si>
  <si>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</si>
  <si>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</si>
  <si>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</si>
  <si>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</si>
  <si>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</si>
  <si>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</si>
  <si>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</si>
  <si>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</si>
  <si>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</si>
  <si>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</si>
  <si>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</si>
  <si>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</si>
  <si>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</si>
  <si>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</si>
  <si>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</si>
  <si>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</si>
  <si>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</si>
  <si>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</si>
  <si>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</si>
  <si>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</si>
  <si>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</si>
  <si>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</si>
  <si>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</si>
  <si>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</si>
  <si>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</si>
  <si>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</si>
  <si>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</si>
  <si>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</si>
  <si>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</si>
  <si>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</si>
  <si>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</si>
  <si>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</si>
  <si>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</si>
  <si>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</si>
  <si>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</si>
  <si>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</si>
  <si>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</si>
  <si>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</si>
  <si>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</si>
  <si>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</si>
  <si>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</si>
  <si>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</si>
  <si>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</si>
  <si>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</si>
  <si>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</si>
  <si>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</si>
  <si>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</si>
  <si>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</si>
  <si>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</si>
  <si>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</si>
  <si>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</si>
  <si>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</si>
  <si>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</si>
  <si>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</si>
  <si>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</si>
  <si>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</si>
  <si>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</si>
  <si>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</si>
  <si>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</si>
  <si>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</si>
  <si>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</si>
  <si>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</si>
  <si>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</si>
  <si>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</si>
  <si>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</si>
  <si>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</si>
  <si>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</si>
  <si>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</si>
  <si>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</si>
  <si>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</si>
  <si>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</si>
  <si>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</si>
  <si>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</si>
  <si>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</si>
  <si>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</si>
  <si>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</si>
  <si>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</si>
  <si>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</si>
  <si>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</si>
  <si>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</si>
  <si>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</si>
  <si>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</si>
  <si>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</si>
  <si>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</si>
  <si>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</si>
  <si>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</si>
  <si>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</si>
  <si>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</si>
  <si>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</si>
  <si>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</si>
  <si>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</si>
  <si>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</si>
  <si>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</si>
  <si>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</si>
  <si>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</si>
  <si>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</si>
  <si>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</si>
  <si>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</si>
  <si>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</si>
  <si>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</si>
  <si>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</si>
  <si>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</si>
  <si>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</si>
  <si>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</si>
  <si>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</si>
  <si>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</si>
  <si>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</si>
  <si>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</si>
  <si>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</si>
  <si>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</si>
  <si>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</si>
  <si>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</si>
  <si>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</si>
  <si>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</si>
  <si>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</si>
  <si>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</si>
  <si>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</si>
  <si>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</si>
  <si>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</si>
  <si>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</si>
  <si>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</si>
  <si>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</si>
  <si>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</si>
  <si>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</si>
  <si>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</si>
  <si>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</si>
  <si>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</si>
  <si>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</si>
  <si>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</si>
  <si>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</si>
  <si>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</si>
  <si>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</si>
  <si>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</si>
  <si>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</si>
  <si>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</si>
  <si>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</si>
  <si>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</si>
  <si>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</si>
  <si>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</si>
  <si>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</si>
  <si>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</si>
  <si>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</si>
  <si>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</si>
  <si>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</si>
  <si>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</si>
  <si>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</si>
  <si>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</si>
  <si>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</si>
  <si>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</si>
  <si>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</si>
  <si>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</si>
  <si>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</si>
  <si>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</si>
  <si>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</si>
  <si>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</si>
  <si>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</si>
  <si>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</si>
  <si>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</si>
  <si>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</si>
  <si>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</si>
  <si>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</si>
  <si>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</si>
  <si>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</si>
  <si>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</si>
  <si>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</si>
  <si>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</si>
  <si>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</si>
  <si>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</si>
  <si>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</si>
  <si>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</si>
  <si>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</si>
  <si>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</si>
  <si>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</si>
  <si>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</si>
  <si>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</si>
  <si>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</si>
  <si>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</si>
  <si>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</si>
  <si>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</si>
  <si>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</si>
  <si>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</si>
  <si>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</si>
  <si>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</si>
  <si>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</si>
  <si>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</si>
  <si>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</si>
  <si>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</si>
  <si>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</si>
  <si>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</si>
  <si>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</si>
  <si>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</si>
  <si>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</si>
  <si>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</si>
  <si>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</si>
  <si>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</si>
  <si>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</si>
  <si>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</si>
  <si>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</si>
  <si>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</si>
  <si>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</si>
  <si>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</si>
  <si>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</si>
  <si>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</si>
  <si>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</si>
  <si>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</si>
  <si>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</si>
  <si>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</si>
  <si>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</si>
  <si>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</si>
  <si>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</si>
  <si>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</si>
  <si>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</si>
  <si>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</si>
  <si>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</si>
  <si>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</si>
  <si>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</si>
  <si>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</si>
  <si>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</si>
  <si>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</si>
  <si>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</si>
  <si>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</si>
  <si>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</si>
  <si>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</si>
  <si>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</si>
  <si>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</si>
  <si>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</si>
  <si>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</si>
  <si>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</si>
  <si>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</si>
  <si>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</si>
  <si>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</si>
  <si>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</si>
  <si>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</si>
  <si>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</si>
  <si>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</si>
  <si>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</si>
  <si>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</si>
  <si>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</si>
  <si>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</si>
  <si>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</si>
  <si>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</si>
  <si>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</si>
  <si>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</si>
  <si>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</si>
  <si>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</si>
  <si>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</si>
  <si>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</si>
  <si>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</si>
  <si>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</si>
  <si>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</si>
  <si>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</si>
  <si>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</si>
  <si>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</si>
  <si>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</si>
  <si>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</si>
  <si>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</si>
  <si>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</si>
  <si>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</si>
  <si>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</si>
  <si>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</si>
  <si>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</si>
  <si>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</si>
  <si>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</si>
  <si>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</si>
  <si>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</si>
  <si>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</si>
  <si>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</si>
  <si>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</si>
  <si>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</si>
  <si>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</si>
  <si>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</si>
  <si>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</si>
  <si>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</si>
  <si>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</si>
  <si>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</si>
  <si>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</si>
  <si>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</si>
  <si>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</si>
  <si>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</si>
  <si>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</si>
  <si>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</si>
  <si>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</si>
  <si>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</si>
  <si>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</si>
  <si>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</si>
  <si>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</si>
  <si>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</si>
  <si>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</si>
  <si>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</si>
  <si>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</si>
  <si>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</si>
  <si>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</si>
  <si>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</si>
  <si>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</si>
  <si>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</si>
  <si>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</si>
  <si>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</si>
  <si>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</si>
  <si>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</si>
  <si>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</si>
  <si>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</si>
  <si>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</si>
  <si>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</si>
  <si>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</si>
  <si>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</si>
  <si>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</si>
  <si>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</si>
  <si>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</si>
  <si>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</si>
  <si>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</si>
  <si>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</si>
  <si>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</si>
  <si>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</si>
  <si>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</si>
  <si>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</si>
  <si>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</si>
  <si>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</si>
  <si>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</si>
  <si>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</si>
  <si>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</si>
  <si>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</si>
  <si>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</si>
  <si>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</si>
  <si>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</si>
  <si>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</si>
  <si>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</si>
  <si>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</si>
  <si>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</si>
  <si>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</si>
  <si>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</si>
  <si>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</si>
  <si>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</si>
  <si>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</si>
  <si>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</si>
  <si>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</si>
  <si>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</si>
  <si>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</si>
  <si>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</si>
  <si>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</si>
  <si>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</si>
  <si>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</si>
  <si>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</si>
  <si>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</si>
  <si>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</si>
  <si>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</si>
  <si>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</si>
  <si>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</si>
  <si>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</si>
  <si>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</si>
  <si>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</si>
  <si>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</si>
  <si>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</si>
  <si>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</si>
  <si>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</si>
  <si>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</si>
  <si>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</si>
  <si>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</si>
  <si>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</si>
  <si>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</si>
  <si>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</si>
  <si>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</si>
  <si>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</si>
  <si>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</si>
  <si>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</si>
  <si>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</si>
  <si>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</si>
  <si>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</si>
  <si>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</si>
  <si>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</si>
  <si>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</si>
  <si>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</si>
  <si>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Junta Municipal de Agua Potable y Alcantarillado de Cortázar,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</si>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</sst>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F47" sqref="F4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64709131.539999999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ht="10.15" x14ac:dyDescent="0.2">
      <c r="A18" s="70">
        <v>3.3</v>
      </c>
      <c r="B18" s="65" t="s">
        <v>531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660</v>
      </c>
      <c r="B20" s="73"/>
      <c r="C20" s="145">
        <f>C5+C7-C15</f>
        <v>64709131.539999999</v>
      </c>
    </row>
    <row r="22" spans="1:3" ht="10.15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63194801.43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11056918.690000001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212594.62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881165.52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4227255.9400000004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5735902.6100000003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31264.06</v>
      </c>
    </row>
    <row r="31" spans="1:3" x14ac:dyDescent="0.2">
      <c r="A31" s="90" t="s">
        <v>556</v>
      </c>
      <c r="B31" s="77" t="s">
        <v>439</v>
      </c>
      <c r="C31" s="150">
        <v>31264.06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ht="10.15" x14ac:dyDescent="0.2">
      <c r="A35" s="90" t="s">
        <v>560</v>
      </c>
      <c r="B35" s="85" t="s">
        <v>561</v>
      </c>
      <c r="C35" s="152">
        <v>0</v>
      </c>
    </row>
    <row r="36" spans="1:3" ht="10.15" x14ac:dyDescent="0.2">
      <c r="A36" s="78"/>
      <c r="B36" s="81"/>
      <c r="C36" s="82"/>
    </row>
    <row r="37" spans="1:3" ht="10.15" x14ac:dyDescent="0.2">
      <c r="A37" s="83" t="s">
        <v>661</v>
      </c>
      <c r="B37" s="58"/>
      <c r="C37" s="145">
        <f>C5-C7+C30</f>
        <v>52169146.799999997</v>
      </c>
    </row>
    <row r="39" spans="1:3" ht="10.15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87598792</v>
      </c>
      <c r="E36" s="34">
        <v>0</v>
      </c>
      <c r="F36" s="34">
        <f t="shared" si="0"/>
        <v>87598792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57246896.82</v>
      </c>
      <c r="E37" s="34">
        <v>-80136557.280000001</v>
      </c>
      <c r="F37" s="34">
        <f t="shared" si="0"/>
        <v>-22889660.460000001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-0.01</v>
      </c>
      <c r="E39" s="34">
        <v>-39.99</v>
      </c>
      <c r="F39" s="34">
        <f t="shared" si="0"/>
        <v>-40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-28339024.870000001</v>
      </c>
      <c r="E40" s="34">
        <v>-36370066.670000002</v>
      </c>
      <c r="F40" s="34">
        <f t="shared" si="0"/>
        <v>-64709091.540000007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-87598792</v>
      </c>
      <c r="F41" s="34">
        <f t="shared" si="0"/>
        <v>-87598792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103052029.78</v>
      </c>
      <c r="E42" s="34">
        <v>-72351132.230000004</v>
      </c>
      <c r="F42" s="34">
        <f t="shared" si="0"/>
        <v>30700897.549999997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5495229.3099999996</v>
      </c>
      <c r="E43" s="34">
        <v>-14828130.859999999</v>
      </c>
      <c r="F43" s="34">
        <f t="shared" si="0"/>
        <v>-9332901.5500000007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24946887.460000001</v>
      </c>
      <c r="E44" s="34">
        <v>-21910892.890000001</v>
      </c>
      <c r="F44" s="34">
        <f t="shared" si="0"/>
        <v>3035994.5700000003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48030040.520000003</v>
      </c>
      <c r="E45" s="34">
        <v>-48030040.520000003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-138469.48000000001</v>
      </c>
      <c r="E46" s="34">
        <v>433413.29</v>
      </c>
      <c r="F46" s="34">
        <f t="shared" si="0"/>
        <v>294943.80999999994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36721982.350000001</v>
      </c>
      <c r="E47" s="34">
        <v>26177875.27</v>
      </c>
      <c r="F47" s="34">
        <f t="shared" si="0"/>
        <v>62899857.620000005</v>
      </c>
    </row>
    <row r="49" spans="2:2" ht="10.15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3" zoomScale="106" zoomScaleNormal="106" workbookViewId="0">
      <selection activeCell="C157" sqref="C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0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1618299.42</v>
      </c>
      <c r="D15" s="24">
        <v>1923249.03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1653.21</v>
      </c>
      <c r="D16" s="24">
        <v>860.32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7.0000000000000007E-2</v>
      </c>
      <c r="D20" s="24">
        <v>7.0000000000000007E-2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17000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1309625.77</v>
      </c>
      <c r="D23" s="24">
        <v>1309625.77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3361015.59</v>
      </c>
      <c r="D24" s="24">
        <v>3361015.59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565</v>
      </c>
      <c r="D26" s="24">
        <v>565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-95404.32</v>
      </c>
      <c r="D27" s="24">
        <v>-95404.32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15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ht="10.15" x14ac:dyDescent="0.2">
      <c r="A41" s="22">
        <v>1150</v>
      </c>
      <c r="B41" s="20" t="s">
        <v>222</v>
      </c>
      <c r="C41" s="24">
        <f>C42</f>
        <v>1141663.43</v>
      </c>
    </row>
    <row r="42" spans="1:8" x14ac:dyDescent="0.2">
      <c r="A42" s="22">
        <v>1151</v>
      </c>
      <c r="B42" s="20" t="s">
        <v>223</v>
      </c>
      <c r="C42" s="24">
        <v>1141663.43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15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173230278.28999999</v>
      </c>
      <c r="D54" s="24">
        <f>SUM(D55:D61)</f>
        <v>0</v>
      </c>
      <c r="E54" s="24">
        <f>SUM(E55:E61)</f>
        <v>29523006</v>
      </c>
    </row>
    <row r="55" spans="1:9" x14ac:dyDescent="0.2">
      <c r="A55" s="22">
        <v>1231</v>
      </c>
      <c r="B55" s="20" t="s">
        <v>229</v>
      </c>
      <c r="C55" s="24">
        <v>2818030.17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3342729.2</v>
      </c>
      <c r="D57" s="24">
        <v>0</v>
      </c>
      <c r="E57" s="24">
        <v>1768100.91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20461956.010000002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146607562.91</v>
      </c>
      <c r="D61" s="24">
        <v>0</v>
      </c>
      <c r="E61" s="24">
        <v>27754905.09</v>
      </c>
    </row>
    <row r="62" spans="1:9" x14ac:dyDescent="0.2">
      <c r="A62" s="22">
        <v>1240</v>
      </c>
      <c r="B62" s="20" t="s">
        <v>236</v>
      </c>
      <c r="C62" s="24">
        <f>SUM(C63:C70)</f>
        <v>23232077.619999997</v>
      </c>
      <c r="D62" s="24">
        <f t="shared" ref="D62:E62" si="0">SUM(D63:D70)</f>
        <v>0</v>
      </c>
      <c r="E62" s="24">
        <f t="shared" si="0"/>
        <v>13475555.380000001</v>
      </c>
    </row>
    <row r="63" spans="1:9" x14ac:dyDescent="0.2">
      <c r="A63" s="22">
        <v>1241</v>
      </c>
      <c r="B63" s="20" t="s">
        <v>237</v>
      </c>
      <c r="C63" s="24">
        <v>2201344.7799999998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255347.74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302422.59000000003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10727298.619999999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13475555.380000001</v>
      </c>
    </row>
    <row r="68" spans="1:9" x14ac:dyDescent="0.2">
      <c r="A68" s="22">
        <v>1246</v>
      </c>
      <c r="B68" s="20" t="s">
        <v>242</v>
      </c>
      <c r="C68" s="24">
        <v>9736878.1899999995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8785.7000000000007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8202907.3399999999</v>
      </c>
      <c r="D74" s="24">
        <f>SUM(D75:D79)</f>
        <v>0</v>
      </c>
      <c r="E74" s="24">
        <f>SUM(E75:E79)</f>
        <v>75894.39</v>
      </c>
    </row>
    <row r="75" spans="1:9" x14ac:dyDescent="0.2">
      <c r="A75" s="22">
        <v>1251</v>
      </c>
      <c r="B75" s="20" t="s">
        <v>247</v>
      </c>
      <c r="C75" s="24">
        <v>88940.74</v>
      </c>
      <c r="D75" s="24">
        <v>0</v>
      </c>
      <c r="E75" s="24">
        <v>53256.959999999999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  <c r="I76" s="24"/>
    </row>
    <row r="77" spans="1:9" x14ac:dyDescent="0.2">
      <c r="A77" s="22">
        <v>1253</v>
      </c>
      <c r="B77" s="20" t="s">
        <v>249</v>
      </c>
      <c r="C77" s="24">
        <v>8037688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76278.600000000006</v>
      </c>
      <c r="D78" s="24">
        <v>0</v>
      </c>
      <c r="E78" s="24">
        <v>22637.43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634333.92999999993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160000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474333.93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1239290.27</v>
      </c>
      <c r="D110" s="24">
        <f>SUM(D111:D119)</f>
        <v>1239290.27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482290.68</v>
      </c>
      <c r="D111" s="24">
        <f>C111</f>
        <v>482290.68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-24345.75</v>
      </c>
      <c r="D112" s="24">
        <f t="shared" ref="D112:D119" si="1">C112</f>
        <v>-24345.75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254640.08</v>
      </c>
      <c r="D113" s="24">
        <f t="shared" si="1"/>
        <v>254640.08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344835.77</v>
      </c>
      <c r="D117" s="24">
        <f t="shared" si="1"/>
        <v>344835.77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181869.49</v>
      </c>
      <c r="D119" s="24">
        <f t="shared" si="1"/>
        <v>181869.49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84" zoomScaleNormal="100" workbookViewId="0">
      <selection activeCell="C116" sqref="C11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64402522.209999993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478135.8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478135.8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63924386.409999996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63924386.409999996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75374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75374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75374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231235.33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231235.33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231235.33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52169146.799999997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52137882.739999995</v>
      </c>
      <c r="D99" s="57">
        <f>C99/$C$98</f>
        <v>0.99940071743707337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22779691.68</v>
      </c>
      <c r="D100" s="57">
        <f t="shared" ref="D100:D163" si="0">C100/$C$98</f>
        <v>0.43665064654651398</v>
      </c>
      <c r="E100" s="56"/>
    </row>
    <row r="101" spans="1:5" x14ac:dyDescent="0.2">
      <c r="A101" s="54">
        <v>5111</v>
      </c>
      <c r="B101" s="51" t="s">
        <v>361</v>
      </c>
      <c r="C101" s="55">
        <v>13485529.279999999</v>
      </c>
      <c r="D101" s="57">
        <f t="shared" si="0"/>
        <v>0.25849625894207645</v>
      </c>
      <c r="E101" s="56"/>
    </row>
    <row r="102" spans="1:5" x14ac:dyDescent="0.2">
      <c r="A102" s="54">
        <v>5112</v>
      </c>
      <c r="B102" s="51" t="s">
        <v>362</v>
      </c>
      <c r="C102" s="55">
        <v>365375.5</v>
      </c>
      <c r="D102" s="57">
        <f t="shared" si="0"/>
        <v>7.0036702229525445E-3</v>
      </c>
      <c r="E102" s="56"/>
    </row>
    <row r="103" spans="1:5" ht="10.15" x14ac:dyDescent="0.2">
      <c r="A103" s="54">
        <v>5113</v>
      </c>
      <c r="B103" s="51" t="s">
        <v>363</v>
      </c>
      <c r="C103" s="55">
        <v>1291311.03</v>
      </c>
      <c r="D103" s="57">
        <f t="shared" si="0"/>
        <v>2.4752389280017901E-2</v>
      </c>
      <c r="E103" s="56"/>
    </row>
    <row r="104" spans="1:5" ht="10.15" x14ac:dyDescent="0.2">
      <c r="A104" s="54">
        <v>5114</v>
      </c>
      <c r="B104" s="51" t="s">
        <v>364</v>
      </c>
      <c r="C104" s="55">
        <v>3475562.84</v>
      </c>
      <c r="D104" s="57">
        <f t="shared" si="0"/>
        <v>6.6621040465242962E-2</v>
      </c>
      <c r="E104" s="56"/>
    </row>
    <row r="105" spans="1:5" x14ac:dyDescent="0.2">
      <c r="A105" s="54">
        <v>5115</v>
      </c>
      <c r="B105" s="51" t="s">
        <v>365</v>
      </c>
      <c r="C105" s="55">
        <v>4161913.03</v>
      </c>
      <c r="D105" s="57">
        <f t="shared" si="0"/>
        <v>7.9777287636224103E-2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10083651.109999999</v>
      </c>
      <c r="D107" s="57">
        <f t="shared" si="0"/>
        <v>0.19328763701383747</v>
      </c>
      <c r="E107" s="56"/>
    </row>
    <row r="108" spans="1:5" x14ac:dyDescent="0.2">
      <c r="A108" s="54">
        <v>5121</v>
      </c>
      <c r="B108" s="51" t="s">
        <v>368</v>
      </c>
      <c r="C108" s="55">
        <v>488860.2</v>
      </c>
      <c r="D108" s="57">
        <f t="shared" si="0"/>
        <v>9.3706765394139056E-3</v>
      </c>
      <c r="E108" s="56"/>
    </row>
    <row r="109" spans="1:5" ht="10.15" x14ac:dyDescent="0.2">
      <c r="A109" s="54">
        <v>5122</v>
      </c>
      <c r="B109" s="51" t="s">
        <v>369</v>
      </c>
      <c r="C109" s="55">
        <v>193562.75</v>
      </c>
      <c r="D109" s="57">
        <f t="shared" si="0"/>
        <v>3.7102916546068567E-3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7100274.3200000003</v>
      </c>
      <c r="D111" s="57">
        <f t="shared" si="0"/>
        <v>0.13610102437021263</v>
      </c>
      <c r="E111" s="56"/>
    </row>
    <row r="112" spans="1:5" x14ac:dyDescent="0.2">
      <c r="A112" s="54">
        <v>5125</v>
      </c>
      <c r="B112" s="51" t="s">
        <v>372</v>
      </c>
      <c r="C112" s="55">
        <v>704845.39</v>
      </c>
      <c r="D112" s="57">
        <f t="shared" si="0"/>
        <v>1.3510770891119885E-2</v>
      </c>
      <c r="E112" s="56"/>
    </row>
    <row r="113" spans="1:5" ht="10.15" x14ac:dyDescent="0.2">
      <c r="A113" s="54">
        <v>5126</v>
      </c>
      <c r="B113" s="51" t="s">
        <v>373</v>
      </c>
      <c r="C113" s="55">
        <v>968873.34</v>
      </c>
      <c r="D113" s="57">
        <f t="shared" si="0"/>
        <v>1.8571768936807686E-2</v>
      </c>
      <c r="E113" s="56"/>
    </row>
    <row r="114" spans="1:5" x14ac:dyDescent="0.2">
      <c r="A114" s="54">
        <v>5127</v>
      </c>
      <c r="B114" s="51" t="s">
        <v>374</v>
      </c>
      <c r="C114" s="55">
        <v>494533.94</v>
      </c>
      <c r="D114" s="57">
        <f t="shared" si="0"/>
        <v>9.479433157990616E-3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132701.17000000001</v>
      </c>
      <c r="D116" s="57">
        <f t="shared" si="0"/>
        <v>2.5436714636858891E-3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19274539.949999996</v>
      </c>
      <c r="D117" s="57">
        <f t="shared" si="0"/>
        <v>0.3694624338767219</v>
      </c>
      <c r="E117" s="56"/>
    </row>
    <row r="118" spans="1:5" x14ac:dyDescent="0.2">
      <c r="A118" s="54">
        <v>5131</v>
      </c>
      <c r="B118" s="51" t="s">
        <v>378</v>
      </c>
      <c r="C118" s="55">
        <v>9381608.5600000005</v>
      </c>
      <c r="D118" s="57">
        <f t="shared" si="0"/>
        <v>0.17983059213074962</v>
      </c>
      <c r="E118" s="56"/>
    </row>
    <row r="119" spans="1:5" ht="10.1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4344076.46</v>
      </c>
      <c r="D120" s="57">
        <f t="shared" si="0"/>
        <v>8.3269072362900903E-2</v>
      </c>
      <c r="E120" s="56"/>
    </row>
    <row r="121" spans="1:5" ht="10.15" x14ac:dyDescent="0.2">
      <c r="A121" s="54">
        <v>5134</v>
      </c>
      <c r="B121" s="51" t="s">
        <v>381</v>
      </c>
      <c r="C121" s="55">
        <v>578832.11</v>
      </c>
      <c r="D121" s="57">
        <f t="shared" si="0"/>
        <v>1.1095295696881131E-2</v>
      </c>
      <c r="E121" s="56"/>
    </row>
    <row r="122" spans="1:5" x14ac:dyDescent="0.2">
      <c r="A122" s="54">
        <v>5135</v>
      </c>
      <c r="B122" s="51" t="s">
        <v>382</v>
      </c>
      <c r="C122" s="55">
        <v>2807676.38</v>
      </c>
      <c r="D122" s="57">
        <f t="shared" si="0"/>
        <v>5.3818713784293669E-2</v>
      </c>
      <c r="E122" s="56"/>
    </row>
    <row r="123" spans="1:5" x14ac:dyDescent="0.2">
      <c r="A123" s="54">
        <v>5136</v>
      </c>
      <c r="B123" s="51" t="s">
        <v>383</v>
      </c>
      <c r="C123" s="55">
        <v>517636.18</v>
      </c>
      <c r="D123" s="57">
        <f t="shared" si="0"/>
        <v>9.9222665454823961E-3</v>
      </c>
      <c r="E123" s="56"/>
    </row>
    <row r="124" spans="1:5" x14ac:dyDescent="0.2">
      <c r="A124" s="54">
        <v>5137</v>
      </c>
      <c r="B124" s="51" t="s">
        <v>384</v>
      </c>
      <c r="C124" s="55">
        <v>9171.4</v>
      </c>
      <c r="D124" s="57">
        <f t="shared" si="0"/>
        <v>1.7580122663612356E-4</v>
      </c>
      <c r="E124" s="56"/>
    </row>
    <row r="125" spans="1:5" ht="10.15" x14ac:dyDescent="0.2">
      <c r="A125" s="54">
        <v>5138</v>
      </c>
      <c r="B125" s="51" t="s">
        <v>385</v>
      </c>
      <c r="C125" s="55">
        <v>137194.60999999999</v>
      </c>
      <c r="D125" s="57">
        <f t="shared" si="0"/>
        <v>2.6298035987814927E-3</v>
      </c>
      <c r="E125" s="56"/>
    </row>
    <row r="126" spans="1:5" ht="10.15" x14ac:dyDescent="0.2">
      <c r="A126" s="54">
        <v>5139</v>
      </c>
      <c r="B126" s="51" t="s">
        <v>386</v>
      </c>
      <c r="C126" s="55">
        <v>1498344.25</v>
      </c>
      <c r="D126" s="57">
        <f t="shared" si="0"/>
        <v>2.8720888530996639E-2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438</v>
      </c>
      <c r="C185" s="55">
        <f>C186+C195+C198+C204</f>
        <v>31264.06</v>
      </c>
      <c r="D185" s="57">
        <f t="shared" si="1"/>
        <v>5.9928256292663773E-4</v>
      </c>
      <c r="E185" s="56"/>
    </row>
    <row r="186" spans="1:5" ht="10.15" x14ac:dyDescent="0.2">
      <c r="A186" s="54">
        <v>5510</v>
      </c>
      <c r="B186" s="51" t="s">
        <v>439</v>
      </c>
      <c r="C186" s="55">
        <f>SUM(C187:C194)</f>
        <v>31264.06</v>
      </c>
      <c r="D186" s="57">
        <f t="shared" si="1"/>
        <v>5.9928256292663773E-4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31264.06</v>
      </c>
      <c r="D194" s="57">
        <f t="shared" si="1"/>
        <v>5.9928256292663773E-4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113045930.17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12539984.74</v>
      </c>
    </row>
    <row r="15" spans="1:5" ht="10.15" x14ac:dyDescent="0.2">
      <c r="A15" s="33">
        <v>3220</v>
      </c>
      <c r="B15" s="29" t="s">
        <v>469</v>
      </c>
      <c r="C15" s="34">
        <v>108703917.79000001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0</v>
      </c>
    </row>
    <row r="29" spans="1:3" ht="10.15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82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483</v>
      </c>
      <c r="C9" s="34">
        <v>65926562.710000001</v>
      </c>
      <c r="D9" s="34">
        <v>0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65195971.109999999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1570431.59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65949562.710000001</v>
      </c>
      <c r="D15" s="135">
        <f>SUM(D8:D14)</f>
        <v>66789402.700000003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5735902.6100000003</v>
      </c>
      <c r="D20" s="135">
        <f>SUM(D21:D27)</f>
        <v>5735902.6100000003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5735902.6100000003</v>
      </c>
      <c r="D25" s="132">
        <v>5735902.6100000003</v>
      </c>
      <c r="E25" s="130"/>
    </row>
    <row r="26" spans="1:5" ht="10.1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5321016.08</v>
      </c>
      <c r="D28" s="135">
        <f>SUM(D29:D36)</f>
        <v>5321016.08</v>
      </c>
      <c r="E28" s="130"/>
    </row>
    <row r="29" spans="1:5" x14ac:dyDescent="0.2">
      <c r="A29" s="33">
        <v>1241</v>
      </c>
      <c r="B29" s="29" t="s">
        <v>237</v>
      </c>
      <c r="C29" s="34">
        <v>212594.62</v>
      </c>
      <c r="D29" s="132">
        <v>212594.62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881165.52</v>
      </c>
      <c r="D32" s="132">
        <v>881165.52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4227255.9400000004</v>
      </c>
      <c r="D34" s="132">
        <v>4227255.9400000004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11056918.690000001</v>
      </c>
      <c r="D43" s="135">
        <f>D20+D28+D37</f>
        <v>11056918.690000001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12539984.74</v>
      </c>
      <c r="D47" s="135">
        <v>0</v>
      </c>
    </row>
    <row r="48" spans="1:5" ht="10.15" x14ac:dyDescent="0.2">
      <c r="A48" s="131"/>
      <c r="B48" s="136" t="s">
        <v>617</v>
      </c>
      <c r="C48" s="135">
        <f>C51+C63+C91+C94+C49</f>
        <v>326207.87</v>
      </c>
      <c r="D48" s="135">
        <f>D51+D63+D91+D94+D49</f>
        <v>7135012.1299999999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31264.06</v>
      </c>
      <c r="D63" s="135">
        <f>D64+D73+D76+D82</f>
        <v>7135012.1299999999</v>
      </c>
    </row>
    <row r="64" spans="1:4" ht="10.15" x14ac:dyDescent="0.2">
      <c r="A64" s="33">
        <v>5510</v>
      </c>
      <c r="B64" s="29" t="s">
        <v>439</v>
      </c>
      <c r="C64" s="34">
        <f>SUM(C65:C72)</f>
        <v>31264.06</v>
      </c>
      <c r="D64" s="34">
        <f>SUM(D65:D72)</f>
        <v>7135012.1299999999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1239958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5810547.5099999998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58421.71</v>
      </c>
    </row>
    <row r="72" spans="1:4" x14ac:dyDescent="0.2">
      <c r="A72" s="33">
        <v>5518</v>
      </c>
      <c r="B72" s="29" t="s">
        <v>81</v>
      </c>
      <c r="C72" s="34">
        <v>31264.06</v>
      </c>
      <c r="D72" s="34">
        <v>26084.91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294943.81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25000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32732.82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237210.99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ht="10.15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231275.33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231235.33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231235.33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40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40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12634917.279999999</v>
      </c>
      <c r="D122" s="135">
        <f>D47+D48+D100-D106-D109</f>
        <v>7135012.1299999999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2023-11-13T22:25:19Z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